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sus\Documents\Brampford Speke PC\Accounts\Working Accounts\2025-2026\Budget\"/>
    </mc:Choice>
  </mc:AlternateContent>
  <xr:revisionPtr revIDLastSave="0" documentId="13_ncr:1_{E6753D18-E0E1-4941-B9A2-B3A72D516A21}" xr6:coauthVersionLast="47" xr6:coauthVersionMax="47" xr10:uidLastSave="{00000000-0000-0000-0000-000000000000}"/>
  <bookViews>
    <workbookView xWindow="-108" yWindow="-108" windowWidth="23256" windowHeight="13896" tabRatio="57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Sheet1!$A$1:$J$57</definedName>
  </definedNames>
  <calcPr calcId="181029"/>
</workbook>
</file>

<file path=xl/calcChain.xml><?xml version="1.0" encoding="utf-8"?>
<calcChain xmlns="http://schemas.openxmlformats.org/spreadsheetml/2006/main">
  <c r="E9" i="1" l="1"/>
  <c r="E15" i="1"/>
  <c r="E24" i="1"/>
  <c r="E36" i="1"/>
  <c r="E37" i="1" s="1"/>
  <c r="G46" i="1"/>
  <c r="G24" i="1"/>
  <c r="H36" i="1"/>
  <c r="G36" i="1"/>
  <c r="G37" i="1" s="1"/>
  <c r="G38" i="1" s="1"/>
  <c r="J46" i="1"/>
  <c r="C44" i="1"/>
  <c r="H15" i="1"/>
  <c r="H37" i="1" s="1"/>
  <c r="H9" i="1"/>
  <c r="H24" i="1"/>
  <c r="G15" i="1"/>
  <c r="G9" i="1"/>
  <c r="G10" i="1"/>
  <c r="C9" i="1"/>
  <c r="D9" i="1"/>
  <c r="C41" i="1"/>
  <c r="F9" i="1"/>
  <c r="I9" i="1"/>
  <c r="C15" i="1"/>
  <c r="C37" i="1" s="1"/>
  <c r="D15" i="1"/>
  <c r="D37" i="1" s="1"/>
  <c r="F15" i="1"/>
  <c r="I15" i="1"/>
  <c r="C24" i="1"/>
  <c r="D24" i="1"/>
  <c r="C42" i="1"/>
  <c r="F24" i="1"/>
  <c r="I24" i="1"/>
  <c r="C36" i="1"/>
  <c r="D36" i="1"/>
  <c r="F36" i="1"/>
  <c r="I36" i="1"/>
  <c r="C50" i="1"/>
  <c r="I37" i="1"/>
  <c r="F37" i="1" l="1"/>
  <c r="I46" i="1" l="1"/>
</calcChain>
</file>

<file path=xl/sharedStrings.xml><?xml version="1.0" encoding="utf-8"?>
<sst xmlns="http://schemas.openxmlformats.org/spreadsheetml/2006/main" count="91" uniqueCount="78">
  <si>
    <t>Description</t>
  </si>
  <si>
    <t>2019-2020 (Budget)</t>
  </si>
  <si>
    <t>Variance Explanation</t>
  </si>
  <si>
    <t>Income</t>
  </si>
  <si>
    <t>Precept</t>
  </si>
  <si>
    <t>P3 Footpaths</t>
  </si>
  <si>
    <t>Bank Interest</t>
  </si>
  <si>
    <t>Fundraising</t>
  </si>
  <si>
    <t>VAT Refund</t>
  </si>
  <si>
    <t>Total</t>
  </si>
  <si>
    <t>Expenditure</t>
  </si>
  <si>
    <t>Clerk</t>
  </si>
  <si>
    <t>(excludes expenditure from EMR)</t>
  </si>
  <si>
    <t>Clerks Wages (Inc TAX)</t>
  </si>
  <si>
    <t>Computer</t>
  </si>
  <si>
    <t>Sub Total</t>
  </si>
  <si>
    <t>Administration &amp; Subscriptions</t>
  </si>
  <si>
    <t>Councillors Expenses</t>
  </si>
  <si>
    <t>No change proposed</t>
  </si>
  <si>
    <t>Fees (audit)</t>
  </si>
  <si>
    <t>Insurance</t>
  </si>
  <si>
    <t>Training</t>
  </si>
  <si>
    <t>Election</t>
  </si>
  <si>
    <t>Projects &amp; Assets</t>
  </si>
  <si>
    <t>Highways</t>
  </si>
  <si>
    <t>Verges</t>
  </si>
  <si>
    <t>Defibrillator</t>
  </si>
  <si>
    <t>N'hood Watch</t>
  </si>
  <si>
    <t>Village Hall</t>
  </si>
  <si>
    <t>Community Grant</t>
  </si>
  <si>
    <t>No of D rate properties at 98% Collection</t>
  </si>
  <si>
    <t>increase for 2020-2021</t>
  </si>
  <si>
    <t>Clerk Expenses</t>
  </si>
  <si>
    <t xml:space="preserve">Village Hall Wifi </t>
  </si>
  <si>
    <r>
      <t xml:space="preserve">2019 -20  (Year end out turn Forecast) </t>
    </r>
    <r>
      <rPr>
        <b/>
        <sz val="11"/>
        <color indexed="10"/>
        <rFont val="Calibri"/>
        <family val="2"/>
      </rPr>
      <t>to be confirmed</t>
    </r>
  </si>
  <si>
    <t>2022-2023 Draft</t>
  </si>
  <si>
    <t>2022-2023 (Start of Year)</t>
  </si>
  <si>
    <t>Footpaths (P3)</t>
  </si>
  <si>
    <t>Footpaths (not P3)</t>
  </si>
  <si>
    <t>Precentage Change on precept</t>
  </si>
  <si>
    <t>Payroll Software</t>
  </si>
  <si>
    <t>S106 Contribution</t>
  </si>
  <si>
    <t>DALC Sub &amp; SLCC Sub &amp; ICO</t>
  </si>
  <si>
    <t>Based on standard year</t>
  </si>
  <si>
    <t>Village Hall roof VAT</t>
  </si>
  <si>
    <t>Village Hall Roof  Contract</t>
  </si>
  <si>
    <t>General 3 month reserve</t>
  </si>
  <si>
    <t>IT</t>
  </si>
  <si>
    <t xml:space="preserve">Inflation uplift </t>
  </si>
  <si>
    <t>as at 31.3.2024</t>
  </si>
  <si>
    <t>New auditors know costs</t>
  </si>
  <si>
    <t>Possible inflationary rise in 24-25</t>
  </si>
  <si>
    <t>Precept 2024-2025</t>
  </si>
  <si>
    <t>Band D Parish Charge for 2024-2025</t>
  </si>
  <si>
    <t>2023-24 Anticipated Out-turn</t>
  </si>
  <si>
    <t>VAT Claim made Dec 23.  Guess for average year for 24/25</t>
  </si>
  <si>
    <t>Anticipated expenses total net of 'one off' items</t>
  </si>
  <si>
    <t>£500 uplift= 6.25% over previous year</t>
  </si>
  <si>
    <t>No funding expected</t>
  </si>
  <si>
    <t>Not known -est reflects increased interest rate</t>
  </si>
  <si>
    <t>Net, after one off items</t>
  </si>
  <si>
    <t>2024/25 based on approx ann spend up to 3/24</t>
  </si>
  <si>
    <t>Ongoing yearly cost for Payroll- needed for clerk salary/tax payments; inflation upflift</t>
  </si>
  <si>
    <t xml:space="preserve">50% of 23/24 budget </t>
  </si>
  <si>
    <t>N/A 2024-25</t>
  </si>
  <si>
    <t xml:space="preserve">Reduce budget due to reduction in contract </t>
  </si>
  <si>
    <t>Estimated  Earmarked Reserves</t>
  </si>
  <si>
    <t>Unearmarked (est)</t>
  </si>
  <si>
    <t>Estimated earmarked reserves at 31.03.25</t>
  </si>
  <si>
    <t>PROPOSED</t>
  </si>
  <si>
    <t>(from £8000 to £8500)</t>
  </si>
  <si>
    <t>to be calculated at 31.03.24</t>
  </si>
  <si>
    <t>Not required until 2024 but budget maintained</t>
  </si>
  <si>
    <t>to be estimated at 31.03.24 and budget agreed</t>
  </si>
  <si>
    <t>Band D  Parish Charge 2023-2024</t>
  </si>
  <si>
    <t>2024-2025 actual</t>
  </si>
  <si>
    <t>2024 - 2025agreed</t>
  </si>
  <si>
    <t>2025-26 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</si>
</sst>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\£* #,##0.00_-;&quot;-£&quot;* #,##0.00_-;_-\£* \-??_-;_-@_-"/>
    <numFmt numFmtId="165" formatCode="0.0%"/>
    <numFmt numFmtId="166" formatCode="_-* #,##0.00_-;\-* #,##0.00_-;_-* \-??_-;_-@_-"/>
  </numFmts>
  <fonts count="27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color indexed="53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name val="Calibri"/>
      <family val="2"/>
    </font>
    <font>
      <b/>
      <i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2"/>
      <color indexed="55"/>
      <name val="Calibri"/>
      <family val="2"/>
      <charset val="1"/>
    </font>
    <font>
      <b/>
      <sz val="12"/>
      <color indexed="10"/>
      <name val="Calibri"/>
      <family val="2"/>
      <charset val="1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92D050"/>
      <name val="Calibri"/>
      <family val="2"/>
    </font>
    <font>
      <b/>
      <sz val="11"/>
      <color rgb="FF92D050"/>
      <name val="Calibri"/>
      <family val="2"/>
    </font>
    <font>
      <sz val="11"/>
      <color rgb="FF0070C0"/>
      <name val="Calibri"/>
      <family val="2"/>
    </font>
    <font>
      <sz val="11"/>
      <color rgb="FF0070C0"/>
      <name val="Calibri"/>
      <family val="2"/>
      <charset val="1"/>
    </font>
    <font>
      <i/>
      <sz val="11"/>
      <color rgb="FF92D05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88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1" fillId="0" borderId="1" xfId="2" applyBorder="1" applyAlignment="1">
      <alignment wrapText="1"/>
    </xf>
    <xf numFmtId="0" fontId="1" fillId="0" borderId="2" xfId="2" applyBorder="1" applyAlignment="1">
      <alignment wrapText="1"/>
    </xf>
    <xf numFmtId="0" fontId="1" fillId="0" borderId="1" xfId="2" applyBorder="1"/>
    <xf numFmtId="0" fontId="1" fillId="0" borderId="3" xfId="2" applyBorder="1" applyAlignment="1">
      <alignment wrapText="1"/>
    </xf>
    <xf numFmtId="0" fontId="1" fillId="0" borderId="2" xfId="2" applyBorder="1"/>
    <xf numFmtId="0" fontId="3" fillId="0" borderId="3" xfId="2" applyFont="1" applyBorder="1" applyAlignment="1">
      <alignment wrapText="1"/>
    </xf>
    <xf numFmtId="0" fontId="6" fillId="0" borderId="1" xfId="2" applyFont="1" applyBorder="1"/>
    <xf numFmtId="0" fontId="6" fillId="0" borderId="3" xfId="2" applyFont="1" applyBorder="1" applyAlignment="1">
      <alignment wrapText="1"/>
    </xf>
    <xf numFmtId="0" fontId="6" fillId="0" borderId="0" xfId="2" applyFont="1"/>
    <xf numFmtId="0" fontId="4" fillId="0" borderId="2" xfId="2" applyFont="1" applyBorder="1" applyAlignment="1">
      <alignment wrapText="1"/>
    </xf>
    <xf numFmtId="0" fontId="6" fillId="0" borderId="2" xfId="2" applyFont="1" applyBorder="1"/>
    <xf numFmtId="0" fontId="4" fillId="0" borderId="2" xfId="2" applyFont="1" applyBorder="1"/>
    <xf numFmtId="164" fontId="1" fillId="0" borderId="0" xfId="1"/>
    <xf numFmtId="2" fontId="1" fillId="0" borderId="0" xfId="2" applyNumberFormat="1" applyAlignment="1">
      <alignment wrapText="1"/>
    </xf>
    <xf numFmtId="166" fontId="1" fillId="0" borderId="0" xfId="2" applyNumberFormat="1"/>
    <xf numFmtId="0" fontId="2" fillId="0" borderId="2" xfId="2" applyFont="1" applyBorder="1" applyAlignment="1">
      <alignment wrapText="1"/>
    </xf>
    <xf numFmtId="164" fontId="1" fillId="0" borderId="4" xfId="1" applyBorder="1"/>
    <xf numFmtId="164" fontId="1" fillId="0" borderId="5" xfId="1" applyBorder="1"/>
    <xf numFmtId="0" fontId="7" fillId="0" borderId="1" xfId="2" applyFont="1" applyBorder="1"/>
    <xf numFmtId="0" fontId="7" fillId="0" borderId="2" xfId="2" applyFont="1" applyBorder="1"/>
    <xf numFmtId="164" fontId="7" fillId="0" borderId="4" xfId="1" applyFont="1" applyBorder="1"/>
    <xf numFmtId="164" fontId="7" fillId="0" borderId="5" xfId="1" applyFont="1" applyBorder="1"/>
    <xf numFmtId="0" fontId="7" fillId="0" borderId="3" xfId="2" applyFont="1" applyBorder="1" applyAlignment="1">
      <alignment wrapText="1"/>
    </xf>
    <xf numFmtId="0" fontId="7" fillId="0" borderId="0" xfId="2" applyFont="1"/>
    <xf numFmtId="0" fontId="9" fillId="0" borderId="1" xfId="2" applyFont="1" applyBorder="1"/>
    <xf numFmtId="0" fontId="5" fillId="0" borderId="0" xfId="2" applyFont="1" applyAlignment="1">
      <alignment horizontal="center" wrapText="1"/>
    </xf>
    <xf numFmtId="164" fontId="5" fillId="0" borderId="0" xfId="1" applyFont="1"/>
    <xf numFmtId="164" fontId="10" fillId="0" borderId="0" xfId="1" applyFont="1"/>
    <xf numFmtId="0" fontId="8" fillId="0" borderId="6" xfId="2" applyFont="1" applyBorder="1"/>
    <xf numFmtId="0" fontId="1" fillId="0" borderId="7" xfId="2" applyBorder="1"/>
    <xf numFmtId="164" fontId="1" fillId="0" borderId="0" xfId="1" applyAlignment="1">
      <alignment wrapText="1"/>
    </xf>
    <xf numFmtId="164" fontId="7" fillId="0" borderId="0" xfId="1" applyFont="1" applyAlignment="1">
      <alignment wrapText="1"/>
    </xf>
    <xf numFmtId="165" fontId="1" fillId="0" borderId="0" xfId="2" applyNumberFormat="1" applyAlignment="1">
      <alignment wrapText="1"/>
    </xf>
    <xf numFmtId="164" fontId="1" fillId="0" borderId="0" xfId="2" applyNumberFormat="1"/>
    <xf numFmtId="0" fontId="7" fillId="0" borderId="2" xfId="2" applyFont="1" applyBorder="1" applyAlignment="1">
      <alignment wrapText="1"/>
    </xf>
    <xf numFmtId="164" fontId="7" fillId="0" borderId="4" xfId="1" applyFont="1" applyBorder="1" applyAlignment="1">
      <alignment wrapText="1"/>
    </xf>
    <xf numFmtId="0" fontId="7" fillId="0" borderId="8" xfId="2" applyFont="1" applyBorder="1" applyAlignment="1">
      <alignment wrapText="1"/>
    </xf>
    <xf numFmtId="0" fontId="7" fillId="0" borderId="6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18" fillId="0" borderId="3" xfId="2" applyFont="1" applyBorder="1" applyAlignment="1">
      <alignment wrapText="1"/>
    </xf>
    <xf numFmtId="0" fontId="18" fillId="0" borderId="0" xfId="2" applyFont="1"/>
    <xf numFmtId="164" fontId="18" fillId="0" borderId="0" xfId="1" applyFont="1"/>
    <xf numFmtId="0" fontId="7" fillId="0" borderId="9" xfId="2" applyFont="1" applyBorder="1" applyAlignment="1">
      <alignment wrapText="1"/>
    </xf>
    <xf numFmtId="10" fontId="1" fillId="0" borderId="0" xfId="2" applyNumberFormat="1"/>
    <xf numFmtId="164" fontId="18" fillId="0" borderId="0" xfId="2" applyNumberFormat="1" applyFont="1"/>
    <xf numFmtId="43" fontId="1" fillId="0" borderId="0" xfId="2" applyNumberFormat="1"/>
    <xf numFmtId="0" fontId="8" fillId="0" borderId="10" xfId="2" applyFont="1" applyBorder="1"/>
    <xf numFmtId="0" fontId="19" fillId="0" borderId="6" xfId="2" applyFont="1" applyBorder="1" applyAlignment="1">
      <alignment wrapText="1"/>
    </xf>
    <xf numFmtId="0" fontId="20" fillId="0" borderId="0" xfId="2" applyFont="1"/>
    <xf numFmtId="164" fontId="21" fillId="0" borderId="4" xfId="1" applyFont="1" applyBorder="1"/>
    <xf numFmtId="0" fontId="20" fillId="0" borderId="3" xfId="2" applyFont="1" applyBorder="1"/>
    <xf numFmtId="164" fontId="10" fillId="0" borderId="4" xfId="1" applyFont="1" applyBorder="1"/>
    <xf numFmtId="0" fontId="2" fillId="0" borderId="3" xfId="2" applyFont="1" applyBorder="1" applyAlignment="1">
      <alignment wrapText="1"/>
    </xf>
    <xf numFmtId="0" fontId="0" fillId="0" borderId="0" xfId="0" applyAlignment="1">
      <alignment wrapText="1"/>
    </xf>
    <xf numFmtId="164" fontId="16" fillId="0" borderId="0" xfId="1" applyFont="1" applyAlignment="1">
      <alignment wrapText="1"/>
    </xf>
    <xf numFmtId="14" fontId="0" fillId="0" borderId="0" xfId="1" applyNumberFormat="1" applyFont="1" applyAlignment="1">
      <alignment horizontal="right" wrapText="1"/>
    </xf>
    <xf numFmtId="164" fontId="2" fillId="0" borderId="0" xfId="2" applyNumberFormat="1" applyFont="1"/>
    <xf numFmtId="0" fontId="2" fillId="0" borderId="3" xfId="2" applyFont="1" applyBorder="1"/>
    <xf numFmtId="0" fontId="18" fillId="0" borderId="8" xfId="2" applyFont="1" applyBorder="1" applyAlignment="1">
      <alignment wrapText="1"/>
    </xf>
    <xf numFmtId="0" fontId="2" fillId="0" borderId="11" xfId="2" applyFont="1" applyBorder="1" applyAlignment="1">
      <alignment wrapText="1"/>
    </xf>
    <xf numFmtId="164" fontId="20" fillId="0" borderId="4" xfId="1" applyFont="1" applyBorder="1"/>
    <xf numFmtId="164" fontId="19" fillId="0" borderId="4" xfId="1" applyFont="1" applyBorder="1"/>
    <xf numFmtId="0" fontId="22" fillId="0" borderId="6" xfId="2" applyFont="1" applyBorder="1" applyAlignment="1">
      <alignment wrapText="1"/>
    </xf>
    <xf numFmtId="164" fontId="22" fillId="0" borderId="4" xfId="1" applyFont="1" applyBorder="1"/>
    <xf numFmtId="0" fontId="21" fillId="0" borderId="0" xfId="2" applyFont="1"/>
    <xf numFmtId="0" fontId="21" fillId="0" borderId="0" xfId="2" applyFont="1" applyAlignment="1">
      <alignment wrapText="1"/>
    </xf>
    <xf numFmtId="0" fontId="22" fillId="0" borderId="0" xfId="2" applyFont="1"/>
    <xf numFmtId="166" fontId="21" fillId="0" borderId="0" xfId="2" applyNumberFormat="1" applyFont="1"/>
    <xf numFmtId="10" fontId="21" fillId="0" borderId="0" xfId="2" applyNumberFormat="1" applyFont="1"/>
    <xf numFmtId="43" fontId="23" fillId="0" borderId="0" xfId="2" applyNumberFormat="1" applyFont="1"/>
    <xf numFmtId="0" fontId="23" fillId="0" borderId="0" xfId="2" applyFont="1"/>
    <xf numFmtId="0" fontId="23" fillId="0" borderId="0" xfId="2" applyFont="1" applyAlignment="1">
      <alignment wrapText="1"/>
    </xf>
    <xf numFmtId="164" fontId="24" fillId="0" borderId="4" xfId="1" applyFont="1" applyBorder="1"/>
    <xf numFmtId="0" fontId="24" fillId="0" borderId="3" xfId="2" applyFont="1" applyBorder="1" applyAlignment="1">
      <alignment wrapText="1"/>
    </xf>
    <xf numFmtId="9" fontId="20" fillId="0" borderId="3" xfId="2" applyNumberFormat="1" applyFont="1" applyBorder="1" applyAlignment="1">
      <alignment wrapText="1"/>
    </xf>
    <xf numFmtId="0" fontId="17" fillId="0" borderId="4" xfId="0" applyFont="1" applyBorder="1" applyAlignment="1">
      <alignment wrapText="1"/>
    </xf>
    <xf numFmtId="166" fontId="4" fillId="0" borderId="0" xfId="2" applyNumberFormat="1" applyFont="1"/>
    <xf numFmtId="164" fontId="13" fillId="0" borderId="0" xfId="1" applyFont="1"/>
    <xf numFmtId="164" fontId="1" fillId="0" borderId="0" xfId="2" applyNumberFormat="1" applyAlignment="1">
      <alignment horizontal="center"/>
    </xf>
    <xf numFmtId="0" fontId="14" fillId="0" borderId="0" xfId="2" applyFont="1"/>
    <xf numFmtId="0" fontId="25" fillId="0" borderId="0" xfId="2" applyFont="1"/>
    <xf numFmtId="164" fontId="14" fillId="0" borderId="0" xfId="1" applyFont="1" applyAlignment="1">
      <alignment wrapText="1"/>
    </xf>
    <xf numFmtId="164" fontId="15" fillId="0" borderId="0" xfId="1" applyFont="1"/>
    <xf numFmtId="164" fontId="26" fillId="0" borderId="0" xfId="1" applyFont="1"/>
    <xf numFmtId="164" fontId="12" fillId="0" borderId="0" xfId="1" applyFont="1"/>
  </cellXfs>
  <cellStyles count="3">
    <cellStyle name="Currency" xfId="1" builtinId="4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view="pageLayout" zoomScaleNormal="60" zoomScaleSheetLayoutView="77" workbookViewId="0">
      <selection activeCell="G1" sqref="G1"/>
    </sheetView>
  </sheetViews>
  <sheetFormatPr defaultColWidth="8.6640625" defaultRowHeight="14.4" x14ac:dyDescent="0.3"/>
  <cols>
    <col min="1" max="1" width="30.109375" style="1" customWidth="1"/>
    <col min="2" max="2" width="26.77734375" style="1" customWidth="1"/>
    <col min="3" max="3" width="12.109375" style="15" hidden="1" customWidth="1"/>
    <col min="4" max="4" width="13.109375" style="1" hidden="1" customWidth="1"/>
    <col min="5" max="5" width="16.33203125" style="1" customWidth="1"/>
    <col min="6" max="6" width="18.77734375" style="51" customWidth="1"/>
    <col min="7" max="7" width="20.77734375" style="1" customWidth="1"/>
    <col min="8" max="8" width="16.44140625" style="67" bestFit="1" customWidth="1"/>
    <col min="9" max="9" width="27.33203125" style="1" hidden="1" customWidth="1"/>
    <col min="10" max="10" width="49.33203125" style="2" bestFit="1" customWidth="1"/>
    <col min="11" max="16384" width="8.6640625" style="1"/>
  </cols>
  <sheetData>
    <row r="1" spans="1:10" s="2" customFormat="1" ht="72" x14ac:dyDescent="0.3">
      <c r="A1" s="3"/>
      <c r="B1" s="37" t="s">
        <v>0</v>
      </c>
      <c r="C1" s="38" t="s">
        <v>1</v>
      </c>
      <c r="D1" s="39" t="s">
        <v>34</v>
      </c>
      <c r="E1" s="40" t="s">
        <v>75</v>
      </c>
      <c r="F1" s="50" t="s">
        <v>76</v>
      </c>
      <c r="G1" s="40" t="s">
        <v>54</v>
      </c>
      <c r="H1" s="65" t="s">
        <v>77</v>
      </c>
      <c r="I1" s="40" t="s">
        <v>35</v>
      </c>
      <c r="J1" s="41" t="s">
        <v>2</v>
      </c>
    </row>
    <row r="2" spans="1:10" s="2" customFormat="1" ht="15.6" x14ac:dyDescent="0.3">
      <c r="A2" s="31" t="s">
        <v>3</v>
      </c>
      <c r="B2" s="4" t="s">
        <v>4</v>
      </c>
      <c r="C2" s="19">
        <v>7200</v>
      </c>
      <c r="D2" s="20">
        <v>7200</v>
      </c>
      <c r="E2" s="19">
        <v>8500</v>
      </c>
      <c r="F2" s="63">
        <v>8500</v>
      </c>
      <c r="G2" s="19">
        <v>8000</v>
      </c>
      <c r="H2" s="52">
        <v>8750</v>
      </c>
      <c r="I2" s="52">
        <v>7500</v>
      </c>
      <c r="J2" s="53" t="s">
        <v>57</v>
      </c>
    </row>
    <row r="3" spans="1:10" s="2" customFormat="1" ht="15.6" x14ac:dyDescent="0.3">
      <c r="A3" s="49"/>
      <c r="B3" s="4" t="s">
        <v>41</v>
      </c>
      <c r="C3" s="19"/>
      <c r="D3" s="20"/>
      <c r="E3" s="19">
        <v>0</v>
      </c>
      <c r="F3" s="63">
        <v>0</v>
      </c>
      <c r="G3" s="19"/>
      <c r="H3" s="52"/>
      <c r="I3" s="19"/>
      <c r="J3" s="42" t="s">
        <v>58</v>
      </c>
    </row>
    <row r="4" spans="1:10" s="2" customFormat="1" ht="15.6" x14ac:dyDescent="0.3">
      <c r="A4" s="49"/>
      <c r="B4" s="4" t="s">
        <v>29</v>
      </c>
      <c r="C4" s="19"/>
      <c r="D4" s="20"/>
      <c r="E4" s="19">
        <v>1000</v>
      </c>
      <c r="F4" s="63"/>
      <c r="G4" s="19"/>
      <c r="H4" s="52"/>
      <c r="I4" s="19"/>
      <c r="J4" s="42"/>
    </row>
    <row r="5" spans="1:10" x14ac:dyDescent="0.3">
      <c r="A5" s="32"/>
      <c r="B5" s="7" t="s">
        <v>5</v>
      </c>
      <c r="C5" s="19">
        <v>0</v>
      </c>
      <c r="D5" s="20">
        <v>0</v>
      </c>
      <c r="E5" s="19">
        <v>1330</v>
      </c>
      <c r="F5" s="63">
        <v>500</v>
      </c>
      <c r="G5" s="19"/>
      <c r="H5" s="52"/>
      <c r="I5" s="19"/>
      <c r="J5" s="42"/>
    </row>
    <row r="6" spans="1:10" x14ac:dyDescent="0.3">
      <c r="A6" s="5"/>
      <c r="B6" s="7" t="s">
        <v>6</v>
      </c>
      <c r="C6" s="19">
        <v>15</v>
      </c>
      <c r="D6" s="20">
        <v>35</v>
      </c>
      <c r="E6" s="19">
        <v>3.08</v>
      </c>
      <c r="F6" s="63">
        <v>20</v>
      </c>
      <c r="G6" s="19">
        <v>20</v>
      </c>
      <c r="H6" s="52">
        <v>40</v>
      </c>
      <c r="I6" s="19">
        <v>1</v>
      </c>
      <c r="J6" s="42" t="s">
        <v>59</v>
      </c>
    </row>
    <row r="7" spans="1:10" x14ac:dyDescent="0.3">
      <c r="A7" s="5"/>
      <c r="B7" s="7" t="s">
        <v>7</v>
      </c>
      <c r="C7" s="19">
        <v>0</v>
      </c>
      <c r="D7" s="20">
        <v>0</v>
      </c>
      <c r="E7" s="19"/>
      <c r="F7" s="63"/>
      <c r="G7" s="19"/>
      <c r="H7" s="52"/>
      <c r="I7" s="19"/>
      <c r="J7" s="8"/>
    </row>
    <row r="8" spans="1:10" x14ac:dyDescent="0.3">
      <c r="A8" s="5"/>
      <c r="B8" s="7" t="s">
        <v>8</v>
      </c>
      <c r="C8" s="19">
        <v>350</v>
      </c>
      <c r="D8" s="20">
        <v>300</v>
      </c>
      <c r="E8" s="19">
        <v>631.1</v>
      </c>
      <c r="F8" s="63">
        <v>2390</v>
      </c>
      <c r="G8" s="19">
        <v>2714.98</v>
      </c>
      <c r="H8" s="52">
        <v>300</v>
      </c>
      <c r="I8" s="19">
        <v>250</v>
      </c>
      <c r="J8" s="60" t="s">
        <v>55</v>
      </c>
    </row>
    <row r="9" spans="1:10" s="26" customFormat="1" x14ac:dyDescent="0.3">
      <c r="A9" s="21" t="s">
        <v>9</v>
      </c>
      <c r="B9" s="22"/>
      <c r="C9" s="23">
        <f t="shared" ref="C9:I9" si="0">SUM(C2:C8)</f>
        <v>7565</v>
      </c>
      <c r="D9" s="24">
        <f t="shared" si="0"/>
        <v>7535</v>
      </c>
      <c r="E9" s="23">
        <f t="shared" si="0"/>
        <v>11464.18</v>
      </c>
      <c r="F9" s="64">
        <f>SUM(F2:F8)</f>
        <v>11410</v>
      </c>
      <c r="G9" s="54">
        <f t="shared" si="0"/>
        <v>10734.98</v>
      </c>
      <c r="H9" s="66">
        <f t="shared" si="0"/>
        <v>9090</v>
      </c>
      <c r="I9" s="23">
        <f t="shared" si="0"/>
        <v>7751</v>
      </c>
      <c r="J9" s="25"/>
    </row>
    <row r="10" spans="1:10" x14ac:dyDescent="0.3">
      <c r="A10" s="5"/>
      <c r="B10" s="7"/>
      <c r="C10" s="19"/>
      <c r="D10" s="20"/>
      <c r="E10" s="19"/>
      <c r="F10" s="63"/>
      <c r="G10" s="75">
        <f>SUM(G9-G8)</f>
        <v>8020</v>
      </c>
      <c r="H10" s="52"/>
      <c r="I10" s="19"/>
      <c r="J10" s="76" t="s">
        <v>60</v>
      </c>
    </row>
    <row r="11" spans="1:10" ht="15.6" x14ac:dyDescent="0.3">
      <c r="A11" s="27" t="s">
        <v>10</v>
      </c>
      <c r="B11" s="14" t="s">
        <v>11</v>
      </c>
      <c r="C11" s="19"/>
      <c r="D11" s="20"/>
      <c r="E11" s="19"/>
      <c r="F11" s="63"/>
      <c r="G11" s="19"/>
      <c r="H11" s="52"/>
      <c r="I11" s="19"/>
      <c r="J11" s="6"/>
    </row>
    <row r="12" spans="1:10" s="2" customFormat="1" x14ac:dyDescent="0.3">
      <c r="A12" s="3" t="s">
        <v>12</v>
      </c>
      <c r="B12" s="18" t="s">
        <v>13</v>
      </c>
      <c r="C12" s="19">
        <v>2900</v>
      </c>
      <c r="D12" s="20">
        <v>3400</v>
      </c>
      <c r="E12" s="19">
        <v>4688.9799999999996</v>
      </c>
      <c r="F12" s="63">
        <v>4970.32</v>
      </c>
      <c r="G12" s="19">
        <v>3492.45</v>
      </c>
      <c r="H12" s="52">
        <v>4300</v>
      </c>
      <c r="I12" s="19">
        <v>4223</v>
      </c>
      <c r="J12" s="77" t="s">
        <v>61</v>
      </c>
    </row>
    <row r="13" spans="1:10" s="2" customFormat="1" x14ac:dyDescent="0.3">
      <c r="A13" s="3"/>
      <c r="B13" s="18" t="s">
        <v>32</v>
      </c>
      <c r="C13" s="19"/>
      <c r="D13" s="20"/>
      <c r="E13" s="19">
        <v>250</v>
      </c>
      <c r="F13" s="63">
        <v>300</v>
      </c>
      <c r="G13" s="19">
        <v>232.54</v>
      </c>
      <c r="H13" s="52">
        <v>300</v>
      </c>
      <c r="I13" s="19">
        <v>350</v>
      </c>
      <c r="J13" s="77" t="s">
        <v>61</v>
      </c>
    </row>
    <row r="14" spans="1:10" x14ac:dyDescent="0.3">
      <c r="A14" s="5"/>
      <c r="B14" s="7" t="s">
        <v>14</v>
      </c>
      <c r="C14" s="19">
        <v>100</v>
      </c>
      <c r="D14" s="20">
        <v>100</v>
      </c>
      <c r="E14" s="19">
        <v>83</v>
      </c>
      <c r="F14" s="63">
        <v>100</v>
      </c>
      <c r="G14" s="19">
        <v>0</v>
      </c>
      <c r="H14" s="52">
        <v>100</v>
      </c>
      <c r="I14" s="19">
        <v>0</v>
      </c>
      <c r="J14" s="55" t="s">
        <v>18</v>
      </c>
    </row>
    <row r="15" spans="1:10" s="11" customFormat="1" x14ac:dyDescent="0.3">
      <c r="A15" s="9"/>
      <c r="B15" s="13" t="s">
        <v>15</v>
      </c>
      <c r="C15" s="19">
        <f t="shared" ref="C15:I15" si="1">SUM(C12:C14)</f>
        <v>3000</v>
      </c>
      <c r="D15" s="20">
        <f t="shared" si="1"/>
        <v>3500</v>
      </c>
      <c r="E15" s="23">
        <f t="shared" si="1"/>
        <v>5021.9799999999996</v>
      </c>
      <c r="F15" s="64">
        <f>SUM(F12:F14)</f>
        <v>5370.32</v>
      </c>
      <c r="G15" s="54">
        <f t="shared" si="1"/>
        <v>3724.99</v>
      </c>
      <c r="H15" s="66">
        <f t="shared" si="1"/>
        <v>4700</v>
      </c>
      <c r="I15" s="23">
        <f t="shared" si="1"/>
        <v>4573</v>
      </c>
      <c r="J15" s="10"/>
    </row>
    <row r="16" spans="1:10" ht="28.8" x14ac:dyDescent="0.3">
      <c r="A16" s="5"/>
      <c r="B16" s="12" t="s">
        <v>16</v>
      </c>
      <c r="C16" s="19"/>
      <c r="D16" s="20"/>
      <c r="E16" s="19"/>
      <c r="F16" s="63"/>
      <c r="G16" s="19"/>
      <c r="H16" s="52"/>
      <c r="I16" s="19"/>
      <c r="J16" s="6"/>
    </row>
    <row r="17" spans="1:10" x14ac:dyDescent="0.3">
      <c r="A17" s="5"/>
      <c r="B17" s="7" t="s">
        <v>17</v>
      </c>
      <c r="C17" s="19">
        <v>50</v>
      </c>
      <c r="D17" s="20">
        <v>80</v>
      </c>
      <c r="E17" s="19">
        <v>50</v>
      </c>
      <c r="F17" s="63">
        <v>50</v>
      </c>
      <c r="G17" s="19">
        <v>25</v>
      </c>
      <c r="H17" s="52">
        <v>50</v>
      </c>
      <c r="I17" s="19">
        <v>50</v>
      </c>
      <c r="J17" s="55" t="s">
        <v>18</v>
      </c>
    </row>
    <row r="18" spans="1:10" x14ac:dyDescent="0.3">
      <c r="A18" s="5"/>
      <c r="B18" s="7" t="s">
        <v>19</v>
      </c>
      <c r="C18" s="19">
        <v>100</v>
      </c>
      <c r="D18" s="20">
        <v>25</v>
      </c>
      <c r="E18" s="19">
        <v>40</v>
      </c>
      <c r="F18" s="63">
        <v>50</v>
      </c>
      <c r="G18" s="19">
        <v>40</v>
      </c>
      <c r="H18" s="52">
        <v>65</v>
      </c>
      <c r="I18" s="19">
        <v>50</v>
      </c>
      <c r="J18" s="42" t="s">
        <v>50</v>
      </c>
    </row>
    <row r="19" spans="1:10" x14ac:dyDescent="0.3">
      <c r="A19" s="5"/>
      <c r="B19" s="7" t="s">
        <v>20</v>
      </c>
      <c r="C19" s="19">
        <v>280</v>
      </c>
      <c r="D19" s="20">
        <v>260</v>
      </c>
      <c r="E19" s="19">
        <v>241</v>
      </c>
      <c r="F19" s="63">
        <v>300</v>
      </c>
      <c r="G19" s="19">
        <v>264</v>
      </c>
      <c r="H19" s="52">
        <v>300</v>
      </c>
      <c r="I19" s="19">
        <v>270</v>
      </c>
      <c r="J19" s="42" t="s">
        <v>51</v>
      </c>
    </row>
    <row r="20" spans="1:10" x14ac:dyDescent="0.3">
      <c r="A20" s="5"/>
      <c r="B20" s="7" t="s">
        <v>42</v>
      </c>
      <c r="C20" s="19">
        <v>100</v>
      </c>
      <c r="D20" s="20">
        <v>160</v>
      </c>
      <c r="E20" s="19">
        <v>228.52</v>
      </c>
      <c r="F20" s="63">
        <v>250</v>
      </c>
      <c r="G20" s="19">
        <v>136.75</v>
      </c>
      <c r="H20" s="52">
        <v>250</v>
      </c>
      <c r="I20" s="19">
        <v>180</v>
      </c>
      <c r="J20" s="61" t="s">
        <v>48</v>
      </c>
    </row>
    <row r="21" spans="1:10" ht="28.8" x14ac:dyDescent="0.3">
      <c r="A21" s="5"/>
      <c r="B21" s="7" t="s">
        <v>40</v>
      </c>
      <c r="C21" s="19">
        <v>80</v>
      </c>
      <c r="D21" s="20">
        <v>80</v>
      </c>
      <c r="E21" s="19">
        <v>90</v>
      </c>
      <c r="F21" s="63">
        <v>100</v>
      </c>
      <c r="G21" s="19">
        <v>93.6</v>
      </c>
      <c r="H21" s="52">
        <v>100</v>
      </c>
      <c r="I21" s="19">
        <v>90</v>
      </c>
      <c r="J21" s="78" t="s">
        <v>62</v>
      </c>
    </row>
    <row r="22" spans="1:10" x14ac:dyDescent="0.3">
      <c r="A22" s="5"/>
      <c r="B22" s="7" t="s">
        <v>21</v>
      </c>
      <c r="C22" s="19">
        <v>50</v>
      </c>
      <c r="D22" s="20">
        <v>0</v>
      </c>
      <c r="E22" s="19">
        <v>410</v>
      </c>
      <c r="F22" s="63">
        <v>150</v>
      </c>
      <c r="G22" s="19">
        <v>0</v>
      </c>
      <c r="H22" s="52">
        <v>150</v>
      </c>
      <c r="I22" s="19">
        <v>100</v>
      </c>
      <c r="J22" s="62" t="s">
        <v>43</v>
      </c>
    </row>
    <row r="23" spans="1:10" x14ac:dyDescent="0.3">
      <c r="A23" s="5"/>
      <c r="B23" s="7" t="s">
        <v>22</v>
      </c>
      <c r="C23" s="19">
        <v>400</v>
      </c>
      <c r="D23" s="20">
        <v>0</v>
      </c>
      <c r="E23" s="19">
        <v>0</v>
      </c>
      <c r="F23" s="63">
        <v>0</v>
      </c>
      <c r="G23" s="19"/>
      <c r="H23" s="52">
        <v>0</v>
      </c>
      <c r="I23" s="19">
        <v>0</v>
      </c>
      <c r="J23" s="42"/>
    </row>
    <row r="24" spans="1:10" s="11" customFormat="1" x14ac:dyDescent="0.3">
      <c r="A24" s="9"/>
      <c r="B24" s="13" t="s">
        <v>15</v>
      </c>
      <c r="C24" s="19">
        <f t="shared" ref="C24:I24" si="2">SUM(C17:C23)</f>
        <v>1060</v>
      </c>
      <c r="D24" s="20">
        <f t="shared" si="2"/>
        <v>605</v>
      </c>
      <c r="E24" s="23">
        <f t="shared" si="2"/>
        <v>1059.52</v>
      </c>
      <c r="F24" s="64">
        <f>SUM(F17:F23)</f>
        <v>900</v>
      </c>
      <c r="G24" s="54">
        <f t="shared" si="2"/>
        <v>559.35</v>
      </c>
      <c r="H24" s="66">
        <f t="shared" si="2"/>
        <v>915</v>
      </c>
      <c r="I24" s="23">
        <f t="shared" si="2"/>
        <v>740</v>
      </c>
      <c r="J24" s="10"/>
    </row>
    <row r="25" spans="1:10" x14ac:dyDescent="0.3">
      <c r="A25" s="5"/>
      <c r="B25" s="14" t="s">
        <v>23</v>
      </c>
      <c r="C25" s="19"/>
      <c r="D25" s="20"/>
      <c r="E25" s="19"/>
      <c r="F25" s="63"/>
      <c r="G25" s="19"/>
      <c r="H25" s="52"/>
      <c r="I25" s="19"/>
      <c r="J25" s="6"/>
    </row>
    <row r="26" spans="1:10" x14ac:dyDescent="0.3">
      <c r="A26" s="5"/>
      <c r="B26" s="7" t="s">
        <v>24</v>
      </c>
      <c r="C26" s="19">
        <v>500</v>
      </c>
      <c r="D26" s="20">
        <v>0</v>
      </c>
      <c r="E26" s="19">
        <v>250</v>
      </c>
      <c r="F26" s="63">
        <v>250</v>
      </c>
      <c r="G26" s="19">
        <v>125</v>
      </c>
      <c r="H26" s="52">
        <v>125</v>
      </c>
      <c r="I26" s="19">
        <v>250</v>
      </c>
      <c r="J26" s="42" t="s">
        <v>63</v>
      </c>
    </row>
    <row r="27" spans="1:10" x14ac:dyDescent="0.3">
      <c r="A27" s="5"/>
      <c r="B27" s="7" t="s">
        <v>25</v>
      </c>
      <c r="C27" s="19">
        <v>600</v>
      </c>
      <c r="D27" s="20">
        <v>350</v>
      </c>
      <c r="E27" s="19">
        <v>744</v>
      </c>
      <c r="F27" s="63">
        <v>750</v>
      </c>
      <c r="G27" s="19">
        <v>375</v>
      </c>
      <c r="H27" s="52">
        <v>375</v>
      </c>
      <c r="I27" s="19">
        <v>500</v>
      </c>
      <c r="J27" s="42" t="s">
        <v>63</v>
      </c>
    </row>
    <row r="28" spans="1:10" x14ac:dyDescent="0.3">
      <c r="A28" s="5"/>
      <c r="B28" s="7" t="s">
        <v>38</v>
      </c>
      <c r="C28" s="19"/>
      <c r="D28" s="20"/>
      <c r="E28" s="19">
        <v>600</v>
      </c>
      <c r="F28" s="63">
        <v>600</v>
      </c>
      <c r="G28" s="19">
        <v>300</v>
      </c>
      <c r="H28" s="52">
        <v>300</v>
      </c>
      <c r="I28" s="19">
        <v>600</v>
      </c>
      <c r="J28" s="42" t="s">
        <v>63</v>
      </c>
    </row>
    <row r="29" spans="1:10" x14ac:dyDescent="0.3">
      <c r="A29" s="5"/>
      <c r="B29" s="7" t="s">
        <v>26</v>
      </c>
      <c r="C29" s="19">
        <v>150</v>
      </c>
      <c r="D29" s="20">
        <v>0</v>
      </c>
      <c r="E29" s="19">
        <v>172.8</v>
      </c>
      <c r="F29" s="63">
        <v>175</v>
      </c>
      <c r="G29" s="19">
        <v>65.94</v>
      </c>
      <c r="H29" s="52">
        <v>175</v>
      </c>
      <c r="I29" s="19">
        <v>0</v>
      </c>
      <c r="J29" s="42" t="s">
        <v>72</v>
      </c>
    </row>
    <row r="30" spans="1:10" x14ac:dyDescent="0.3">
      <c r="A30" s="5"/>
      <c r="B30" s="7" t="s">
        <v>27</v>
      </c>
      <c r="C30" s="19">
        <v>50</v>
      </c>
      <c r="D30" s="20">
        <v>0</v>
      </c>
      <c r="E30" s="19">
        <v>50</v>
      </c>
      <c r="F30" s="63">
        <v>50</v>
      </c>
      <c r="G30" s="19">
        <v>50</v>
      </c>
      <c r="H30" s="52">
        <v>50</v>
      </c>
      <c r="I30" s="19">
        <v>50</v>
      </c>
      <c r="J30" s="55" t="s">
        <v>18</v>
      </c>
    </row>
    <row r="31" spans="1:10" x14ac:dyDescent="0.3">
      <c r="A31" s="5"/>
      <c r="B31" s="7" t="s">
        <v>28</v>
      </c>
      <c r="C31" s="19">
        <v>2000</v>
      </c>
      <c r="D31" s="20">
        <v>2000</v>
      </c>
      <c r="E31" s="19">
        <v>2000</v>
      </c>
      <c r="F31" s="63">
        <v>2000</v>
      </c>
      <c r="G31" s="19">
        <v>2000</v>
      </c>
      <c r="H31" s="52">
        <v>2000</v>
      </c>
      <c r="I31" s="19">
        <v>2000</v>
      </c>
      <c r="J31" s="55" t="s">
        <v>18</v>
      </c>
    </row>
    <row r="32" spans="1:10" x14ac:dyDescent="0.3">
      <c r="A32" s="5"/>
      <c r="B32" s="7" t="s">
        <v>45</v>
      </c>
      <c r="C32" s="19"/>
      <c r="D32" s="20"/>
      <c r="E32" s="19"/>
      <c r="F32" s="63">
        <v>11950</v>
      </c>
      <c r="G32" s="19">
        <v>14340</v>
      </c>
      <c r="H32" s="52">
        <v>0</v>
      </c>
      <c r="I32" s="19"/>
      <c r="J32" s="53" t="s">
        <v>64</v>
      </c>
    </row>
    <row r="33" spans="1:10" x14ac:dyDescent="0.3">
      <c r="A33" s="5"/>
      <c r="B33" s="7" t="s">
        <v>44</v>
      </c>
      <c r="C33" s="19"/>
      <c r="D33" s="20"/>
      <c r="E33" s="19">
        <v>650</v>
      </c>
      <c r="F33" s="63">
        <v>2390</v>
      </c>
      <c r="G33" s="19">
        <v>2390</v>
      </c>
      <c r="H33" s="52">
        <v>0</v>
      </c>
      <c r="I33" s="19"/>
      <c r="J33" s="53" t="s">
        <v>64</v>
      </c>
    </row>
    <row r="34" spans="1:10" x14ac:dyDescent="0.3">
      <c r="A34" s="5"/>
      <c r="B34" s="7" t="s">
        <v>29</v>
      </c>
      <c r="C34" s="19">
        <v>1000</v>
      </c>
      <c r="D34" s="20">
        <v>450</v>
      </c>
      <c r="E34" s="19">
        <v>0</v>
      </c>
      <c r="F34" s="63">
        <v>0</v>
      </c>
      <c r="G34" s="19">
        <v>0</v>
      </c>
      <c r="H34" s="52">
        <v>0</v>
      </c>
      <c r="I34" s="19">
        <v>0</v>
      </c>
      <c r="J34" s="42"/>
    </row>
    <row r="35" spans="1:10" x14ac:dyDescent="0.3">
      <c r="A35" s="5"/>
      <c r="B35" s="7" t="s">
        <v>33</v>
      </c>
      <c r="C35" s="19">
        <v>0</v>
      </c>
      <c r="D35" s="20">
        <v>0</v>
      </c>
      <c r="E35" s="19">
        <v>380</v>
      </c>
      <c r="F35" s="63">
        <v>380</v>
      </c>
      <c r="G35" s="19">
        <v>141.22</v>
      </c>
      <c r="H35" s="52">
        <v>200</v>
      </c>
      <c r="I35" s="19">
        <v>350</v>
      </c>
      <c r="J35" s="42" t="s">
        <v>65</v>
      </c>
    </row>
    <row r="36" spans="1:10" s="11" customFormat="1" x14ac:dyDescent="0.3">
      <c r="A36" s="9"/>
      <c r="B36" s="13" t="s">
        <v>15</v>
      </c>
      <c r="C36" s="19">
        <f t="shared" ref="C36:I36" si="3">SUM(C26:C35)</f>
        <v>4300</v>
      </c>
      <c r="D36" s="20">
        <f t="shared" si="3"/>
        <v>2800</v>
      </c>
      <c r="E36" s="23">
        <f t="shared" si="3"/>
        <v>4846.8</v>
      </c>
      <c r="F36" s="64">
        <f>SUM(F26:F35)</f>
        <v>18545</v>
      </c>
      <c r="G36" s="54">
        <f>SUM(G26:G35)</f>
        <v>19787.16</v>
      </c>
      <c r="H36" s="66">
        <f>SUM(H26:H35)</f>
        <v>3225</v>
      </c>
      <c r="I36" s="23">
        <f t="shared" si="3"/>
        <v>3750</v>
      </c>
      <c r="J36" s="10"/>
    </row>
    <row r="37" spans="1:10" s="26" customFormat="1" x14ac:dyDescent="0.3">
      <c r="A37" s="21" t="s">
        <v>9</v>
      </c>
      <c r="B37" s="22"/>
      <c r="C37" s="23">
        <f t="shared" ref="C37:I37" si="4">SUM(C15+C24+C36)</f>
        <v>8360</v>
      </c>
      <c r="D37" s="23">
        <f t="shared" si="4"/>
        <v>6905</v>
      </c>
      <c r="E37" s="23">
        <f t="shared" si="4"/>
        <v>10928.3</v>
      </c>
      <c r="F37" s="64">
        <f>SUM(F15+F24+F36)</f>
        <v>24815.32</v>
      </c>
      <c r="G37" s="54">
        <f>SUM(G15+G24+G36)</f>
        <v>24071.5</v>
      </c>
      <c r="H37" s="66">
        <f>SUM(H15+H24+H36)</f>
        <v>8840</v>
      </c>
      <c r="I37" s="23">
        <f t="shared" si="4"/>
        <v>9063</v>
      </c>
      <c r="J37" s="45"/>
    </row>
    <row r="38" spans="1:10" x14ac:dyDescent="0.3">
      <c r="F38" s="1"/>
      <c r="G38" s="72">
        <f>SUM(G37-16730)</f>
        <v>7341.5</v>
      </c>
      <c r="H38" s="73"/>
      <c r="I38" s="73"/>
      <c r="J38" s="74" t="s">
        <v>56</v>
      </c>
    </row>
    <row r="39" spans="1:10" x14ac:dyDescent="0.3">
      <c r="F39" s="1" t="s">
        <v>66</v>
      </c>
    </row>
    <row r="40" spans="1:10" s="2" customFormat="1" x14ac:dyDescent="0.3">
      <c r="C40" s="15"/>
      <c r="F40" s="2" t="s">
        <v>49</v>
      </c>
      <c r="H40" s="68"/>
      <c r="I40" s="2" t="s">
        <v>36</v>
      </c>
      <c r="J40" s="28" t="s">
        <v>68</v>
      </c>
    </row>
    <row r="41" spans="1:10" x14ac:dyDescent="0.3">
      <c r="B41" s="59"/>
      <c r="C41" s="15" t="e">
        <f>#REF!</f>
        <v>#REF!</v>
      </c>
      <c r="D41" s="15"/>
      <c r="F41" s="1" t="s">
        <v>37</v>
      </c>
      <c r="G41" s="1">
        <v>598.01</v>
      </c>
      <c r="I41" s="33">
        <v>1163</v>
      </c>
      <c r="J41" s="87">
        <v>598.01</v>
      </c>
    </row>
    <row r="42" spans="1:10" x14ac:dyDescent="0.3">
      <c r="B42" s="59"/>
      <c r="C42" s="15" t="e">
        <f>#REF!</f>
        <v>#REF!</v>
      </c>
      <c r="D42" s="15"/>
      <c r="F42" s="1" t="s">
        <v>22</v>
      </c>
      <c r="G42" s="1">
        <v>700</v>
      </c>
      <c r="I42" s="33">
        <v>700</v>
      </c>
      <c r="J42" s="29">
        <v>700</v>
      </c>
    </row>
    <row r="43" spans="1:10" x14ac:dyDescent="0.3">
      <c r="B43" s="47"/>
      <c r="D43" s="15"/>
      <c r="F43" s="1" t="s">
        <v>46</v>
      </c>
      <c r="G43" s="1">
        <v>3000</v>
      </c>
      <c r="I43" s="33"/>
      <c r="J43" s="29">
        <v>3000</v>
      </c>
    </row>
    <row r="44" spans="1:10" x14ac:dyDescent="0.3">
      <c r="B44" s="36"/>
      <c r="C44" s="15">
        <f>J46</f>
        <v>4598.01</v>
      </c>
      <c r="D44" s="15"/>
      <c r="F44" s="1" t="s">
        <v>47</v>
      </c>
      <c r="G44" s="1">
        <v>300</v>
      </c>
      <c r="I44" s="33"/>
      <c r="J44" s="29">
        <v>300</v>
      </c>
    </row>
    <row r="45" spans="1:10" x14ac:dyDescent="0.3">
      <c r="B45" s="36"/>
      <c r="C45" s="15">
        <v>2000</v>
      </c>
      <c r="D45" s="15"/>
      <c r="I45" s="33"/>
      <c r="J45" s="29"/>
    </row>
    <row r="46" spans="1:10" x14ac:dyDescent="0.3">
      <c r="D46" s="15"/>
      <c r="F46" s="26" t="s">
        <v>9</v>
      </c>
      <c r="G46" s="26">
        <f>SUM(G41:G44)</f>
        <v>4598.01</v>
      </c>
      <c r="I46" s="34">
        <f ca="1">SUM(I41:I47)</f>
        <v>1863</v>
      </c>
      <c r="J46" s="30">
        <f xml:space="preserve"> SUM(J41:J44)</f>
        <v>4598.01</v>
      </c>
    </row>
    <row r="47" spans="1:10" x14ac:dyDescent="0.3">
      <c r="B47" s="36"/>
      <c r="D47" s="15"/>
      <c r="F47" s="82" t="s">
        <v>67</v>
      </c>
      <c r="G47" s="82" t="s">
        <v>71</v>
      </c>
      <c r="H47" s="83"/>
      <c r="I47" s="84"/>
      <c r="J47" s="85" t="s">
        <v>73</v>
      </c>
    </row>
    <row r="48" spans="1:10" x14ac:dyDescent="0.3">
      <c r="B48" s="36"/>
      <c r="D48" s="15"/>
      <c r="E48" s="26"/>
      <c r="G48" s="26"/>
      <c r="H48" s="69"/>
    </row>
    <row r="49" spans="2:10" x14ac:dyDescent="0.3">
      <c r="B49" s="36"/>
      <c r="C49" s="15">
        <v>7350</v>
      </c>
      <c r="D49" s="16"/>
      <c r="F49" s="57"/>
      <c r="I49" s="56"/>
      <c r="J49" s="16"/>
    </row>
    <row r="50" spans="2:10" ht="28.8" x14ac:dyDescent="0.3">
      <c r="B50" s="48"/>
      <c r="C50" s="15" t="e">
        <f>SUM(C49/#REF!)</f>
        <v>#REF!</v>
      </c>
      <c r="D50" s="16" t="s">
        <v>31</v>
      </c>
      <c r="E50" s="79"/>
      <c r="F50" s="80" t="s">
        <v>69</v>
      </c>
      <c r="G50" s="17"/>
      <c r="H50" s="70"/>
      <c r="I50" s="56"/>
      <c r="J50" s="35"/>
    </row>
    <row r="51" spans="2:10" x14ac:dyDescent="0.3">
      <c r="B51" s="48"/>
      <c r="D51" s="16"/>
      <c r="E51" s="15">
        <v>8000</v>
      </c>
      <c r="F51" s="1" t="s">
        <v>52</v>
      </c>
      <c r="G51" s="15">
        <v>8500</v>
      </c>
      <c r="H51" s="70"/>
      <c r="I51"/>
      <c r="J51" s="35"/>
    </row>
    <row r="52" spans="2:10" x14ac:dyDescent="0.3">
      <c r="B52" s="15"/>
      <c r="D52" s="16"/>
      <c r="E52" s="1">
        <v>150</v>
      </c>
      <c r="F52" s="1" t="s">
        <v>30</v>
      </c>
      <c r="G52" s="1">
        <v>150</v>
      </c>
      <c r="H52" s="70"/>
      <c r="I52" s="58"/>
      <c r="J52" s="35"/>
    </row>
    <row r="53" spans="2:10" x14ac:dyDescent="0.3">
      <c r="B53" s="48"/>
      <c r="D53" s="16"/>
      <c r="E53" s="44">
        <v>52.65</v>
      </c>
      <c r="F53" s="43" t="s">
        <v>53</v>
      </c>
      <c r="G53" s="44">
        <v>56.67</v>
      </c>
      <c r="H53" s="70"/>
      <c r="I53" s="15"/>
      <c r="J53" s="15"/>
    </row>
    <row r="54" spans="2:10" x14ac:dyDescent="0.3">
      <c r="B54" s="48"/>
      <c r="D54" s="16"/>
      <c r="E54" s="81">
        <v>50</v>
      </c>
      <c r="F54" s="1" t="s">
        <v>74</v>
      </c>
      <c r="G54" s="36">
        <v>52.65</v>
      </c>
      <c r="H54" s="70"/>
      <c r="I54" s="15"/>
      <c r="J54" s="15"/>
    </row>
    <row r="55" spans="2:10" x14ac:dyDescent="0.3">
      <c r="D55" s="16"/>
      <c r="F55" s="1"/>
      <c r="I55" s="15"/>
      <c r="J55" s="15"/>
    </row>
    <row r="56" spans="2:10" x14ac:dyDescent="0.3">
      <c r="C56" s="15">
        <v>46.45</v>
      </c>
      <c r="D56" s="16"/>
      <c r="E56" s="46">
        <v>6.6600000000000006E-2</v>
      </c>
      <c r="F56" s="1" t="s">
        <v>39</v>
      </c>
      <c r="G56" s="46">
        <v>6.25E-2</v>
      </c>
      <c r="I56" s="15"/>
      <c r="J56" s="15"/>
    </row>
    <row r="57" spans="2:10" x14ac:dyDescent="0.3">
      <c r="D57" s="16"/>
      <c r="E57" s="46"/>
      <c r="F57" s="86" t="s">
        <v>70</v>
      </c>
      <c r="G57" s="46"/>
      <c r="H57" s="71"/>
      <c r="I57" s="15"/>
      <c r="J57" s="15"/>
    </row>
  </sheetData>
  <sheetProtection selectLockedCells="1" selectUnlockedCells="1"/>
  <pageMargins left="0.7" right="0.7" top="0.75" bottom="0.75" header="0.3" footer="0.51180555555555551"/>
  <pageSetup paperSize="9" scale="69" firstPageNumber="0" orientation="landscape" horizontalDpi="360" verticalDpi="360" r:id="rId1"/>
  <headerFooter alignWithMargins="0">
    <oddHeader>&amp;C&amp;"Calibri,Regular"&amp;11Brampford Speke
Budget Proposal 2025-26</oddHead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parishclerk</dc:creator>
  <cp:lastModifiedBy>Parish Clerk</cp:lastModifiedBy>
  <cp:lastPrinted>2024-01-16T20:12:41Z</cp:lastPrinted>
  <dcterms:created xsi:type="dcterms:W3CDTF">2020-01-13T17:03:35Z</dcterms:created>
  <dcterms:modified xsi:type="dcterms:W3CDTF">2025-12-02T12:10:31Z</dcterms:modified>
</cp:coreProperties>
</file>